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280" tabRatio="871" activeTab="0"/>
  </bookViews>
  <sheets>
    <sheet name="CalculoPagosFraccAutos(conD (2)" sheetId="1" r:id="rId1"/>
  </sheets>
  <definedNames>
    <definedName name="_xlnm.Print_Area" localSheetId="0">'CalculoPagosFraccAutos(conD (2)'!$A$1:$I$44</definedName>
  </definedNames>
  <calcPr fullCalcOnLoad="1"/>
</workbook>
</file>

<file path=xl/sharedStrings.xml><?xml version="1.0" encoding="utf-8"?>
<sst xmlns="http://schemas.openxmlformats.org/spreadsheetml/2006/main" count="52" uniqueCount="30">
  <si>
    <t>IVA</t>
  </si>
  <si>
    <t>Favor de verificar que la información de sus pólizas este correcta. En caso de ser necesaria alguna corrección avisénos a la mayor brevedad.</t>
  </si>
  <si>
    <t>Treviño 1418 Pte. Centro. Monterrey, N.L.  C.P. 64000</t>
  </si>
  <si>
    <t>Teléfonos - Fax: 8374-7815  /  8374-4806</t>
  </si>
  <si>
    <t>TRIMESTRAL</t>
  </si>
  <si>
    <t>ANUAL</t>
  </si>
  <si>
    <t>PERIODICIDAD
DEL PAGO</t>
  </si>
  <si>
    <t>SEMESTRAL</t>
  </si>
  <si>
    <t>MENSUAL</t>
  </si>
  <si>
    <t>PRIMA
NETA</t>
  </si>
  <si>
    <t>DERERECHO
DE POLIZA</t>
  </si>
  <si>
    <t>PRIMA
TOTAL</t>
  </si>
  <si>
    <t>PRIMER
RECIBO</t>
  </si>
  <si>
    <t>RECIBOS
SIGUIENTES</t>
  </si>
  <si>
    <t>RECARGO
%</t>
  </si>
  <si>
    <t>RECARGO
$</t>
  </si>
  <si>
    <t>CALCULO DE PAGOS</t>
  </si>
  <si>
    <t>PRIMA NETA</t>
  </si>
  <si>
    <t>DEDUCIBLE</t>
  </si>
  <si>
    <t>2016-2017</t>
  </si>
  <si>
    <t>AXA</t>
  </si>
  <si>
    <t>2015-2016</t>
  </si>
  <si>
    <t>INCREMENTOS</t>
  </si>
  <si>
    <t>Diferencia en Prima Total:</t>
  </si>
  <si>
    <t>%</t>
  </si>
  <si>
    <t>ASEGURADO:</t>
  </si>
  <si>
    <t>Póliza:</t>
  </si>
  <si>
    <t>M2541345</t>
  </si>
  <si>
    <t>M2541346</t>
  </si>
  <si>
    <t>Enrique  Gonzalez  Berumen y Bertha García Marcos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</si>
</sst>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:mm:ss\ AM/PM"/>
    <numFmt numFmtId="167" formatCode="B2dd/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&quot;$&quot;#,##0"/>
    <numFmt numFmtId="174" formatCode="0.0%"/>
    <numFmt numFmtId="175" formatCode="#,##0.00_ ;\-#,##0.00\ "/>
    <numFmt numFmtId="176" formatCode="#,##0.0000"/>
    <numFmt numFmtId="177" formatCode="&quot;$&quot;#,##0.0000"/>
    <numFmt numFmtId="178" formatCode="#,##0.00000"/>
    <numFmt numFmtId="179" formatCode="&quot;$&quot;#,##0.00000"/>
    <numFmt numFmtId="180" formatCode="0.000%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000%"/>
    <numFmt numFmtId="186" formatCode="0.00000%"/>
    <numFmt numFmtId="187" formatCode="0.000000%"/>
    <numFmt numFmtId="188" formatCode="0.0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2"/>
      <name val="Arial Black"/>
      <family val="2"/>
    </font>
    <font>
      <sz val="10"/>
      <color indexed="8"/>
      <name val="Arial Black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 Black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sz val="18"/>
      <color indexed="8"/>
      <name val="Arial Black"/>
      <family val="2"/>
    </font>
    <font>
      <sz val="18"/>
      <color indexed="8"/>
      <name val="Arial Narrow"/>
      <family val="2"/>
    </font>
    <font>
      <sz val="18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49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6" fillId="0" borderId="0" xfId="0" applyNumberFormat="1" applyFont="1" applyAlignment="1" applyProtection="1">
      <alignment horizontal="left"/>
      <protection/>
    </xf>
    <xf numFmtId="49" fontId="17" fillId="0" borderId="0" xfId="0" applyNumberFormat="1" applyFont="1" applyAlignment="1" applyProtection="1">
      <alignment horizontal="left"/>
      <protection/>
    </xf>
    <xf numFmtId="49" fontId="16" fillId="0" borderId="0" xfId="0" applyNumberFormat="1" applyFont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44" fontId="9" fillId="34" borderId="14" xfId="50" applyFont="1" applyFill="1" applyBorder="1" applyAlignment="1" applyProtection="1">
      <alignment/>
      <protection/>
    </xf>
    <xf numFmtId="44" fontId="9" fillId="0" borderId="14" xfId="50" applyFont="1" applyBorder="1" applyAlignment="1" applyProtection="1">
      <alignment/>
      <protection/>
    </xf>
    <xf numFmtId="44" fontId="9" fillId="0" borderId="14" xfId="5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/>
      <protection/>
    </xf>
    <xf numFmtId="44" fontId="18" fillId="0" borderId="14" xfId="0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7" fontId="9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7" fontId="12" fillId="0" borderId="0" xfId="0" applyNumberFormat="1" applyFont="1" applyBorder="1" applyAlignment="1" applyProtection="1">
      <alignment vertical="center"/>
      <protection/>
    </xf>
    <xf numFmtId="10" fontId="9" fillId="0" borderId="0" xfId="0" applyNumberFormat="1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/>
      <protection/>
    </xf>
    <xf numFmtId="174" fontId="9" fillId="3" borderId="14" xfId="0" applyNumberFormat="1" applyFont="1" applyFill="1" applyBorder="1" applyAlignment="1" applyProtection="1">
      <alignment horizontal="center"/>
      <protection locked="0"/>
    </xf>
    <xf numFmtId="174" fontId="9" fillId="6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10" fontId="12" fillId="0" borderId="0" xfId="0" applyNumberFormat="1" applyFont="1" applyFill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0" fontId="9" fillId="0" borderId="0" xfId="0" applyNumberFormat="1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/>
      <protection locked="0"/>
    </xf>
    <xf numFmtId="0" fontId="19" fillId="3" borderId="15" xfId="0" applyFont="1" applyFill="1" applyBorder="1" applyAlignment="1" applyProtection="1">
      <alignment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9" fillId="6" borderId="15" xfId="0" applyFont="1" applyFill="1" applyBorder="1" applyAlignment="1" applyProtection="1">
      <alignment/>
      <protection locked="0"/>
    </xf>
    <xf numFmtId="164" fontId="9" fillId="3" borderId="0" xfId="0" applyNumberFormat="1" applyFont="1" applyFill="1" applyAlignment="1" applyProtection="1">
      <alignment horizontal="center" vertical="center"/>
      <protection locked="0"/>
    </xf>
    <xf numFmtId="7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 applyProtection="1">
      <alignment horizontal="left"/>
      <protection locked="0"/>
    </xf>
    <xf numFmtId="7" fontId="6" fillId="3" borderId="16" xfId="50" applyNumberFormat="1" applyFont="1" applyFill="1" applyBorder="1" applyAlignment="1" applyProtection="1">
      <alignment horizontal="center" vertical="center"/>
      <protection locked="0"/>
    </xf>
    <xf numFmtId="7" fontId="6" fillId="3" borderId="17" xfId="50" applyNumberFormat="1" applyFont="1" applyFill="1" applyBorder="1" applyAlignment="1" applyProtection="1">
      <alignment horizontal="center" vertical="center"/>
      <protection locked="0"/>
    </xf>
    <xf numFmtId="7" fontId="6" fillId="3" borderId="18" xfId="50" applyNumberFormat="1" applyFont="1" applyFill="1" applyBorder="1" applyAlignment="1" applyProtection="1">
      <alignment horizontal="center" vertical="center"/>
      <protection locked="0"/>
    </xf>
    <xf numFmtId="7" fontId="9" fillId="3" borderId="19" xfId="50" applyNumberFormat="1" applyFont="1" applyFill="1" applyBorder="1" applyAlignment="1" applyProtection="1">
      <alignment horizontal="center" vertical="center"/>
      <protection locked="0"/>
    </xf>
    <xf numFmtId="7" fontId="9" fillId="3" borderId="17" xfId="50" applyNumberFormat="1" applyFont="1" applyFill="1" applyBorder="1" applyAlignment="1" applyProtection="1">
      <alignment horizontal="center" vertical="center"/>
      <protection locked="0"/>
    </xf>
    <xf numFmtId="7" fontId="9" fillId="3" borderId="18" xfId="5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7" fontId="9" fillId="6" borderId="19" xfId="50" applyNumberFormat="1" applyFont="1" applyFill="1" applyBorder="1" applyAlignment="1" applyProtection="1">
      <alignment horizontal="center" vertical="center"/>
      <protection locked="0"/>
    </xf>
    <xf numFmtId="7" fontId="9" fillId="6" borderId="17" xfId="50" applyNumberFormat="1" applyFont="1" applyFill="1" applyBorder="1" applyAlignment="1" applyProtection="1">
      <alignment horizontal="center" vertical="center"/>
      <protection locked="0"/>
    </xf>
    <xf numFmtId="7" fontId="9" fillId="6" borderId="18" xfId="50" applyNumberFormat="1" applyFont="1" applyFill="1" applyBorder="1" applyAlignment="1" applyProtection="1">
      <alignment horizontal="center" vertical="center"/>
      <protection locked="0"/>
    </xf>
    <xf numFmtId="7" fontId="6" fillId="6" borderId="16" xfId="50" applyNumberFormat="1" applyFont="1" applyFill="1" applyBorder="1" applyAlignment="1" applyProtection="1">
      <alignment horizontal="center" vertical="center"/>
      <protection locked="0"/>
    </xf>
    <xf numFmtId="7" fontId="6" fillId="6" borderId="17" xfId="50" applyNumberFormat="1" applyFont="1" applyFill="1" applyBorder="1" applyAlignment="1" applyProtection="1">
      <alignment horizontal="center" vertical="center"/>
      <protection locked="0"/>
    </xf>
    <xf numFmtId="7" fontId="6" fillId="6" borderId="18" xfId="50" applyNumberFormat="1" applyFont="1" applyFill="1" applyBorder="1" applyAlignment="1" applyProtection="1">
      <alignment horizontal="center" vertical="center"/>
      <protection locked="0"/>
    </xf>
    <xf numFmtId="188" fontId="9" fillId="0" borderId="21" xfId="0" applyNumberFormat="1" applyFont="1" applyFill="1" applyBorder="1" applyAlignment="1" applyProtection="1">
      <alignment horizontal="center" vertical="center"/>
      <protection/>
    </xf>
    <xf numFmtId="7" fontId="6" fillId="0" borderId="22" xfId="50" applyNumberFormat="1" applyFont="1" applyFill="1" applyBorder="1" applyAlignment="1" applyProtection="1">
      <alignment horizontal="center" vertical="center"/>
      <protection/>
    </xf>
    <xf numFmtId="7" fontId="6" fillId="0" borderId="21" xfId="50" applyNumberFormat="1" applyFont="1" applyFill="1" applyBorder="1" applyAlignment="1" applyProtection="1">
      <alignment horizontal="center" vertical="center"/>
      <protection/>
    </xf>
    <xf numFmtId="7" fontId="6" fillId="0" borderId="23" xfId="50" applyNumberFormat="1" applyFont="1" applyFill="1" applyBorder="1" applyAlignment="1" applyProtection="1">
      <alignment horizontal="center" vertical="center"/>
      <protection/>
    </xf>
    <xf numFmtId="7" fontId="6" fillId="0" borderId="22" xfId="0" applyNumberFormat="1" applyFont="1" applyFill="1" applyBorder="1" applyAlignment="1" applyProtection="1">
      <alignment horizontal="center" vertical="center"/>
      <protection/>
    </xf>
    <xf numFmtId="7" fontId="6" fillId="0" borderId="21" xfId="0" applyNumberFormat="1" applyFont="1" applyFill="1" applyBorder="1" applyAlignment="1" applyProtection="1">
      <alignment horizontal="center" vertical="center"/>
      <protection/>
    </xf>
    <xf numFmtId="7" fontId="6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1771650"/>
          <a:ext cx="0" cy="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771650"/>
          <a:ext cx="0" cy="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77165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77165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177165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591300"/>
          <a:ext cx="0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591300"/>
          <a:ext cx="0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>
          <a:off x="107442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428625</xdr:colOff>
      <xdr:row>0</xdr:row>
      <xdr:rowOff>0</xdr:rowOff>
    </xdr:from>
    <xdr:to>
      <xdr:col>8</xdr:col>
      <xdr:colOff>1228725</xdr:colOff>
      <xdr:row>3</xdr:row>
      <xdr:rowOff>0</xdr:rowOff>
    </xdr:to>
    <xdr:pic>
      <xdr:nvPicPr>
        <xdr:cNvPr id="9" name="11 Imagen" descr="Logo_1_GEI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0"/>
          <a:ext cx="1914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9525</xdr:rowOff>
    </xdr:to>
    <xdr:pic>
      <xdr:nvPicPr>
        <xdr:cNvPr id="10" name="11 Imagen" descr="logo_heabann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6">
      <selection activeCell="A44" sqref="A44"/>
    </sheetView>
  </sheetViews>
  <sheetFormatPr defaultColWidth="9.140625" defaultRowHeight="12.75"/>
  <cols>
    <col min="1" max="1" width="18.8515625" style="12" customWidth="1"/>
    <col min="2" max="2" width="20.57421875" style="12" customWidth="1"/>
    <col min="3" max="4" width="16.7109375" style="12" customWidth="1"/>
    <col min="5" max="5" width="17.7109375" style="12" customWidth="1"/>
    <col min="6" max="6" width="16.7109375" style="12" customWidth="1"/>
    <col min="7" max="7" width="18.421875" style="19" customWidth="1"/>
    <col min="8" max="8" width="16.7109375" style="19" customWidth="1"/>
    <col min="9" max="9" width="18.7109375" style="19" customWidth="1"/>
    <col min="10" max="16384" width="9.140625" style="12" customWidth="1"/>
  </cols>
  <sheetData>
    <row r="1" spans="5:6" s="1" customFormat="1" ht="15.75">
      <c r="E1" s="2"/>
      <c r="F1" s="2"/>
    </row>
    <row r="2" spans="5:6" s="1" customFormat="1" ht="15.75">
      <c r="E2" s="2"/>
      <c r="F2" s="2"/>
    </row>
    <row r="3" spans="5:6" s="1" customFormat="1" ht="15.75">
      <c r="E3" s="2"/>
      <c r="F3" s="2"/>
    </row>
    <row r="4" spans="5:9" s="1" customFormat="1" ht="15.75">
      <c r="E4" s="2"/>
      <c r="F4" s="2"/>
      <c r="I4" s="3" t="s">
        <v>2</v>
      </c>
    </row>
    <row r="5" spans="4:9" s="1" customFormat="1" ht="15.75">
      <c r="D5" s="4"/>
      <c r="E5" s="2"/>
      <c r="F5" s="2"/>
      <c r="I5" s="3" t="s">
        <v>3</v>
      </c>
    </row>
    <row r="6" spans="1:6" s="6" customFormat="1" ht="27">
      <c r="A6" s="5" t="s">
        <v>16</v>
      </c>
      <c r="D6" s="7"/>
      <c r="E6" s="8"/>
      <c r="F6" s="8"/>
    </row>
    <row r="7" spans="1:9" ht="11.25" customHeight="1" thickBot="1">
      <c r="A7" s="9"/>
      <c r="B7" s="10"/>
      <c r="C7" s="10"/>
      <c r="D7" s="9"/>
      <c r="E7" s="9"/>
      <c r="F7" s="11"/>
      <c r="G7" s="11"/>
      <c r="H7" s="11"/>
      <c r="I7" s="11"/>
    </row>
    <row r="8" spans="1:9" ht="11.25" customHeight="1">
      <c r="A8" s="13"/>
      <c r="B8" s="14"/>
      <c r="C8" s="14"/>
      <c r="D8" s="13"/>
      <c r="E8" s="13"/>
      <c r="F8" s="15"/>
      <c r="G8" s="15"/>
      <c r="H8" s="15"/>
      <c r="I8" s="15"/>
    </row>
    <row r="9" spans="1:9" ht="11.25" customHeight="1" thickBot="1">
      <c r="A9" s="13"/>
      <c r="B9" s="14"/>
      <c r="C9" s="14"/>
      <c r="D9" s="13"/>
      <c r="E9" s="13"/>
      <c r="F9" s="15"/>
      <c r="G9" s="15"/>
      <c r="H9" s="15"/>
      <c r="I9" s="15"/>
    </row>
    <row r="10" spans="1:9" s="16" customFormat="1" ht="16.5" customHeight="1">
      <c r="A10" s="63" t="s">
        <v>1</v>
      </c>
      <c r="B10" s="63"/>
      <c r="C10" s="63"/>
      <c r="D10" s="63"/>
      <c r="E10" s="63"/>
      <c r="F10" s="63"/>
      <c r="G10" s="63"/>
      <c r="H10" s="63"/>
      <c r="I10" s="63"/>
    </row>
    <row r="11" spans="1:9" s="1" customFormat="1" ht="5.25" customHeight="1" thickBot="1">
      <c r="A11" s="64"/>
      <c r="B11" s="64"/>
      <c r="C11" s="64"/>
      <c r="D11" s="64"/>
      <c r="E11" s="64"/>
      <c r="F11" s="64"/>
      <c r="G11" s="64"/>
      <c r="H11" s="64"/>
      <c r="I11" s="64"/>
    </row>
    <row r="12" ht="4.5" customHeight="1"/>
    <row r="13" spans="3:9" ht="12.75" customHeight="1">
      <c r="C13" s="19"/>
      <c r="E13" s="79" t="s">
        <v>25</v>
      </c>
      <c r="F13" s="79"/>
      <c r="G13" s="79"/>
      <c r="H13" s="79"/>
      <c r="I13" s="79"/>
    </row>
    <row r="14" spans="1:9" ht="12.75" customHeight="1">
      <c r="A14" s="13"/>
      <c r="B14" s="14"/>
      <c r="C14" s="14"/>
      <c r="D14" s="13"/>
      <c r="E14" s="79"/>
      <c r="F14" s="79"/>
      <c r="G14" s="79"/>
      <c r="H14" s="79"/>
      <c r="I14" s="79"/>
    </row>
    <row r="15" spans="1:9" s="18" customFormat="1" ht="26.25" customHeight="1">
      <c r="A15" s="48" t="s">
        <v>21</v>
      </c>
      <c r="B15" s="17" t="s">
        <v>26</v>
      </c>
      <c r="C15" s="55" t="s">
        <v>27</v>
      </c>
      <c r="D15" s="55"/>
      <c r="E15" s="49" t="s">
        <v>29</v>
      </c>
      <c r="F15" s="39"/>
      <c r="G15" s="39"/>
      <c r="H15" s="39"/>
      <c r="I15" s="39"/>
    </row>
    <row r="16" ht="4.5" customHeight="1"/>
    <row r="17" spans="1:9" ht="55.5" customHeight="1" thickBot="1">
      <c r="A17" s="20" t="s">
        <v>9</v>
      </c>
      <c r="B17" s="21" t="s">
        <v>6</v>
      </c>
      <c r="C17" s="21" t="s">
        <v>14</v>
      </c>
      <c r="D17" s="21" t="s">
        <v>15</v>
      </c>
      <c r="E17" s="21" t="s">
        <v>10</v>
      </c>
      <c r="F17" s="22" t="s">
        <v>0</v>
      </c>
      <c r="G17" s="21" t="s">
        <v>11</v>
      </c>
      <c r="H17" s="21" t="s">
        <v>12</v>
      </c>
      <c r="I17" s="23" t="s">
        <v>13</v>
      </c>
    </row>
    <row r="18" spans="1:9" ht="15" customHeight="1">
      <c r="A18" s="57">
        <v>163187.4</v>
      </c>
      <c r="B18" s="37" t="s">
        <v>5</v>
      </c>
      <c r="C18" s="41">
        <v>0</v>
      </c>
      <c r="D18" s="26">
        <f>(A18)*C18</f>
        <v>0</v>
      </c>
      <c r="E18" s="60">
        <v>950</v>
      </c>
      <c r="F18" s="26">
        <f>(A18+D18+E18)*0.16</f>
        <v>26261.984</v>
      </c>
      <c r="G18" s="26">
        <f>A18+D18+E18+F18</f>
        <v>190399.384</v>
      </c>
      <c r="H18" s="26">
        <f>G18</f>
        <v>190399.384</v>
      </c>
      <c r="I18" s="24"/>
    </row>
    <row r="19" spans="1:9" ht="15" customHeight="1">
      <c r="A19" s="58"/>
      <c r="B19" s="37" t="s">
        <v>7</v>
      </c>
      <c r="C19" s="41">
        <v>0.05</v>
      </c>
      <c r="D19" s="26">
        <f>(A18)*C19</f>
        <v>8159.37</v>
      </c>
      <c r="E19" s="61"/>
      <c r="F19" s="26">
        <f>(A18+D19+E18)*0.16</f>
        <v>27567.4832</v>
      </c>
      <c r="G19" s="26">
        <f>A18+D19+E18+F19</f>
        <v>199864.25319999998</v>
      </c>
      <c r="H19" s="26">
        <f>((A18/2)+(D19/2)+(E18))+(((A18/2)+(D19/2)+(E18))*0.16)</f>
        <v>100483.12659999999</v>
      </c>
      <c r="I19" s="25">
        <f>(G19-H19)</f>
        <v>99381.12659999999</v>
      </c>
    </row>
    <row r="20" spans="1:9" ht="15" customHeight="1">
      <c r="A20" s="58"/>
      <c r="B20" s="38" t="s">
        <v>4</v>
      </c>
      <c r="C20" s="41">
        <v>0.075</v>
      </c>
      <c r="D20" s="26">
        <f>(A18)*C20</f>
        <v>12239.054999999998</v>
      </c>
      <c r="E20" s="61"/>
      <c r="F20" s="26">
        <f>(A18+D20+E18)*0.16</f>
        <v>28220.232799999998</v>
      </c>
      <c r="G20" s="26">
        <f>A18+D20+E18+F20</f>
        <v>204596.68779999999</v>
      </c>
      <c r="H20" s="26">
        <f>((A18/4)+(D20/4)+(E18))+(((A18/4)+(D20/4)+(E18))*0.16)</f>
        <v>51975.671949999996</v>
      </c>
      <c r="I20" s="25">
        <f>(G20-H20)/3</f>
        <v>50873.671949999996</v>
      </c>
    </row>
    <row r="21" spans="1:9" ht="15" customHeight="1">
      <c r="A21" s="59"/>
      <c r="B21" s="38" t="s">
        <v>8</v>
      </c>
      <c r="C21" s="41">
        <v>0.09</v>
      </c>
      <c r="D21" s="26">
        <f>(A18)*C21</f>
        <v>14686.865999999998</v>
      </c>
      <c r="E21" s="62"/>
      <c r="F21" s="26">
        <f>(A18+D21+E18)*0.16</f>
        <v>28611.882560000002</v>
      </c>
      <c r="G21" s="26">
        <f>A18+D21+E18+F21</f>
        <v>207436.14856</v>
      </c>
      <c r="H21" s="26">
        <f>((A18/12)+(D21/12)+(E18))+(((A18/12)+(D21/12)+(E18))*0.16)</f>
        <v>18296.512379999996</v>
      </c>
      <c r="I21" s="25">
        <f>(G21-H21)/11</f>
        <v>17194.51238</v>
      </c>
    </row>
    <row r="22" ht="4.5" customHeight="1"/>
    <row r="23" spans="5:9" ht="12.75" customHeight="1">
      <c r="E23" s="54" t="s">
        <v>25</v>
      </c>
      <c r="F23" s="54"/>
      <c r="G23" s="54"/>
      <c r="H23" s="54"/>
      <c r="I23" s="54"/>
    </row>
    <row r="24" spans="5:9" ht="12.75" customHeight="1">
      <c r="E24" s="54"/>
      <c r="F24" s="54"/>
      <c r="G24" s="54"/>
      <c r="H24" s="54"/>
      <c r="I24" s="54"/>
    </row>
    <row r="25" spans="1:9" s="18" customFormat="1" ht="27">
      <c r="A25" s="50" t="s">
        <v>19</v>
      </c>
      <c r="B25" s="17" t="s">
        <v>26</v>
      </c>
      <c r="C25" s="56" t="s">
        <v>28</v>
      </c>
      <c r="D25" s="56"/>
      <c r="E25" s="51" t="str">
        <f>E15</f>
        <v>Enrique  Gonzalez  Berumen y Bertha García Marcos</v>
      </c>
      <c r="F25" s="40"/>
      <c r="G25" s="39"/>
      <c r="H25" s="39"/>
      <c r="I25" s="39"/>
    </row>
    <row r="26" ht="4.5" customHeight="1"/>
    <row r="27" spans="1:9" ht="55.5" customHeight="1" thickBot="1">
      <c r="A27" s="20" t="s">
        <v>9</v>
      </c>
      <c r="B27" s="21" t="s">
        <v>6</v>
      </c>
      <c r="C27" s="21" t="s">
        <v>14</v>
      </c>
      <c r="D27" s="21" t="s">
        <v>15</v>
      </c>
      <c r="E27" s="21" t="s">
        <v>10</v>
      </c>
      <c r="F27" s="22" t="s">
        <v>0</v>
      </c>
      <c r="G27" s="21" t="s">
        <v>11</v>
      </c>
      <c r="H27" s="21" t="s">
        <v>12</v>
      </c>
      <c r="I27" s="23" t="s">
        <v>13</v>
      </c>
    </row>
    <row r="28" spans="1:9" ht="15" customHeight="1">
      <c r="A28" s="68">
        <v>184401.7</v>
      </c>
      <c r="B28" s="37" t="s">
        <v>5</v>
      </c>
      <c r="C28" s="42">
        <v>0</v>
      </c>
      <c r="D28" s="26">
        <f>(A28)*C28</f>
        <v>0</v>
      </c>
      <c r="E28" s="65">
        <v>950</v>
      </c>
      <c r="F28" s="26">
        <f>(A28+D28+E28)*0.16</f>
        <v>29656.272</v>
      </c>
      <c r="G28" s="26">
        <f>A28+D28+E28+F28</f>
        <v>215007.972</v>
      </c>
      <c r="H28" s="26">
        <f>G28</f>
        <v>215007.972</v>
      </c>
      <c r="I28" s="24"/>
    </row>
    <row r="29" spans="1:9" ht="15" customHeight="1">
      <c r="A29" s="69"/>
      <c r="B29" s="37" t="s">
        <v>7</v>
      </c>
      <c r="C29" s="42">
        <v>0.05</v>
      </c>
      <c r="D29" s="26">
        <f>(A28)*C29</f>
        <v>9220.085000000001</v>
      </c>
      <c r="E29" s="66"/>
      <c r="F29" s="26">
        <f>(A28+D29+E28)*0.16</f>
        <v>31131.4856</v>
      </c>
      <c r="G29" s="26">
        <f>A28+D29+E28+F29</f>
        <v>225703.2706</v>
      </c>
      <c r="H29" s="26">
        <f>((A28/2)+(D29/2)+(E28))+(((A28/2)+(D29/2)+(E28))*0.16)</f>
        <v>113402.6353</v>
      </c>
      <c r="I29" s="25">
        <f>(G29-H29)</f>
        <v>112300.6353</v>
      </c>
    </row>
    <row r="30" spans="1:9" ht="15" customHeight="1">
      <c r="A30" s="69"/>
      <c r="B30" s="38" t="s">
        <v>4</v>
      </c>
      <c r="C30" s="42">
        <v>0.075</v>
      </c>
      <c r="D30" s="26">
        <f>(A28)*C30</f>
        <v>13830.1275</v>
      </c>
      <c r="E30" s="66"/>
      <c r="F30" s="26">
        <f>(A28+D30+E28)*0.16</f>
        <v>31869.0924</v>
      </c>
      <c r="G30" s="26">
        <f>A28+D30+E28+F30</f>
        <v>231050.9199</v>
      </c>
      <c r="H30" s="26">
        <f>((A28/4)+(D30/4)+(E28))+(((A28/4)+(D30/4)+(E28))*0.16)</f>
        <v>58589.229975</v>
      </c>
      <c r="I30" s="25">
        <f>(G30-H30)/3</f>
        <v>57487.229975</v>
      </c>
    </row>
    <row r="31" spans="1:9" ht="15" customHeight="1">
      <c r="A31" s="70"/>
      <c r="B31" s="38" t="s">
        <v>8</v>
      </c>
      <c r="C31" s="42">
        <v>0.09</v>
      </c>
      <c r="D31" s="26">
        <f>(A28)*C31</f>
        <v>16596.153000000002</v>
      </c>
      <c r="E31" s="67"/>
      <c r="F31" s="26">
        <f>(A28+D31+E28)*0.16</f>
        <v>32311.65648</v>
      </c>
      <c r="G31" s="26">
        <f>A28+D31+E28+F31</f>
        <v>234259.50948</v>
      </c>
      <c r="H31" s="26">
        <f>((A28/12)+(D31/12)+(E28))+(((A28/12)+(D31/12)+(E28))*0.16)</f>
        <v>20531.79245666667</v>
      </c>
      <c r="I31" s="25">
        <f>(G31-H31)/11</f>
        <v>19429.792456666666</v>
      </c>
    </row>
    <row r="32" ht="4.5" customHeight="1"/>
    <row r="34" ht="15">
      <c r="G34" s="12"/>
    </row>
    <row r="35" spans="1:7" ht="18">
      <c r="A35" s="27" t="s">
        <v>20</v>
      </c>
      <c r="B35" s="28"/>
      <c r="C35" s="27" t="s">
        <v>20</v>
      </c>
      <c r="F35" s="78" t="s">
        <v>23</v>
      </c>
      <c r="G35" s="78"/>
    </row>
    <row r="36" spans="1:7" ht="18">
      <c r="A36" s="29" t="s">
        <v>17</v>
      </c>
      <c r="B36" s="43" t="s">
        <v>22</v>
      </c>
      <c r="C36" s="29" t="s">
        <v>17</v>
      </c>
      <c r="F36" s="30" t="s">
        <v>5</v>
      </c>
      <c r="G36" s="31">
        <f>G28-G18</f>
        <v>24608.588000000018</v>
      </c>
    </row>
    <row r="37" spans="1:7" ht="18.75" thickBot="1">
      <c r="A37" s="29" t="str">
        <f>A15</f>
        <v>2015-2016</v>
      </c>
      <c r="B37" s="43" t="s">
        <v>24</v>
      </c>
      <c r="C37" s="29" t="str">
        <f>A25</f>
        <v>2016-2017</v>
      </c>
      <c r="F37" s="30" t="s">
        <v>7</v>
      </c>
      <c r="G37" s="31">
        <f>G29-G19</f>
        <v>25839.01740000001</v>
      </c>
    </row>
    <row r="38" spans="1:7" ht="15" customHeight="1">
      <c r="A38" s="72">
        <f>A18</f>
        <v>163187.4</v>
      </c>
      <c r="B38" s="71">
        <f>((A28*100)/A38)-100</f>
        <v>12.999962006870632</v>
      </c>
      <c r="C38" s="75">
        <f>A38+((A38*B38)/100)</f>
        <v>184401.7</v>
      </c>
      <c r="F38" s="32" t="s">
        <v>4</v>
      </c>
      <c r="G38" s="31">
        <f>G30-G20</f>
        <v>26454.232100000023</v>
      </c>
    </row>
    <row r="39" spans="1:7" ht="15" customHeight="1">
      <c r="A39" s="73"/>
      <c r="B39" s="71"/>
      <c r="C39" s="76"/>
      <c r="D39" s="33"/>
      <c r="F39" s="32" t="s">
        <v>8</v>
      </c>
      <c r="G39" s="31">
        <f>G31-G21</f>
        <v>26823.360920000006</v>
      </c>
    </row>
    <row r="40" spans="1:3" ht="15" customHeight="1">
      <c r="A40" s="73"/>
      <c r="B40" s="71"/>
      <c r="C40" s="76"/>
    </row>
    <row r="41" spans="1:4" ht="15" customHeight="1" thickBot="1">
      <c r="A41" s="74"/>
      <c r="B41" s="71"/>
      <c r="C41" s="77"/>
      <c r="D41" s="34">
        <f>A28-C38</f>
        <v>0</v>
      </c>
    </row>
    <row r="42" spans="1:3" ht="15">
      <c r="A42" s="28"/>
      <c r="B42" s="44"/>
      <c r="C42" s="28"/>
    </row>
    <row r="43" spans="1:3" ht="15.75">
      <c r="A43" s="27" t="s">
        <v>18</v>
      </c>
      <c r="B43" s="45"/>
      <c r="C43" s="27" t="s">
        <v>18</v>
      </c>
    </row>
    <row r="44" spans="1:3" ht="15" customHeight="1">
      <c r="A44" s="52">
        <v>25000</v>
      </c>
      <c r="B44" s="46">
        <f>((C44*100)/A44)-100</f>
        <v>14</v>
      </c>
      <c r="C44" s="53">
        <v>28500</v>
      </c>
    </row>
    <row r="45" spans="2:3" ht="15" customHeight="1">
      <c r="B45" s="47"/>
      <c r="C45" s="35"/>
    </row>
    <row r="46" spans="2:3" ht="15" customHeight="1">
      <c r="B46" s="36"/>
      <c r="C46" s="35"/>
    </row>
    <row r="47" spans="2:3" ht="15.75" customHeight="1">
      <c r="B47" s="36"/>
      <c r="C47" s="35"/>
    </row>
  </sheetData>
  <sheetProtection password="CE28" sheet="1" objects="1" scenarios="1" selectLockedCells="1"/>
  <mergeCells count="13">
    <mergeCell ref="E28:E31"/>
    <mergeCell ref="A28:A31"/>
    <mergeCell ref="B38:B41"/>
    <mergeCell ref="A38:A41"/>
    <mergeCell ref="C38:C41"/>
    <mergeCell ref="F35:G35"/>
    <mergeCell ref="E23:I24"/>
    <mergeCell ref="C15:D15"/>
    <mergeCell ref="C25:D25"/>
    <mergeCell ref="A18:A21"/>
    <mergeCell ref="E18:E21"/>
    <mergeCell ref="A10:I11"/>
    <mergeCell ref="E13:I14"/>
  </mergeCells>
  <printOptions horizontalCentered="1"/>
  <pageMargins left="0" right="0" top="0.5" bottom="0.5" header="0" footer="0"/>
  <pageSetup fitToHeight="1" fitToWidth="1"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Dieste Camargo</dc:creator>
  <cp:keywords/>
  <dc:description/>
  <cp:lastModifiedBy>javier</cp:lastModifiedBy>
  <cp:lastPrinted>2016-04-06T18:53:59Z</cp:lastPrinted>
  <dcterms:created xsi:type="dcterms:W3CDTF">2002-01-14T19:57:27Z</dcterms:created>
  <dcterms:modified xsi:type="dcterms:W3CDTF">2016-04-12T17:52:04Z</dcterms:modified>
  <cp:category/>
  <cp:version/>
  <cp:contentType/>
  <cp:contentStatus/>
</cp:coreProperties>
</file>